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694\Downloads\"/>
    </mc:Choice>
  </mc:AlternateContent>
  <bookViews>
    <workbookView xWindow="0" yWindow="0" windowWidth="19200" windowHeight="7190" activeTab="3"/>
  </bookViews>
  <sheets>
    <sheet name=" " sheetId="8" r:id="rId1"/>
    <sheet name="Dane" sheetId="5" r:id="rId2"/>
    <sheet name="Działania ujęte w PGN" sheetId="3" r:id="rId3"/>
    <sheet name="Zbiorcze wyniki" sheetId="2" r:id="rId4"/>
    <sheet name="Ocena PGN" sheetId="4" r:id="rId5"/>
    <sheet name="a" sheetId="6" state="hidden" r:id="rId6"/>
  </sheets>
  <definedNames>
    <definedName name="_xlnm._FilterDatabase" localSheetId="5" hidden="1">a!$A$22:$A$40</definedName>
  </definedNames>
  <calcPr calcId="152511"/>
</workbook>
</file>

<file path=xl/calcChain.xml><?xml version="1.0" encoding="utf-8"?>
<calcChain xmlns="http://schemas.openxmlformats.org/spreadsheetml/2006/main">
  <c r="A14" i="2" l="1"/>
  <c r="A5" i="4" l="1"/>
  <c r="A3" i="4"/>
  <c r="A18" i="2"/>
  <c r="A16" i="2"/>
  <c r="A9" i="2"/>
  <c r="A3" i="2"/>
  <c r="B6" i="4" l="1"/>
  <c r="B16" i="2"/>
  <c r="A12" i="5"/>
  <c r="B17" i="2" l="1"/>
  <c r="A10" i="5"/>
  <c r="A7" i="5"/>
  <c r="B10" i="2" l="1"/>
  <c r="B4" i="2"/>
  <c r="B9" i="2" l="1"/>
  <c r="B8" i="2"/>
  <c r="B3" i="2"/>
  <c r="B14" i="2" s="1"/>
  <c r="B18" i="2" s="1"/>
  <c r="B2" i="2"/>
  <c r="B4" i="4" l="1"/>
  <c r="B2" i="4"/>
  <c r="B5" i="2" l="1"/>
  <c r="B15" i="2" s="1"/>
  <c r="B11" i="2"/>
  <c r="B12" i="2" s="1"/>
  <c r="B5" i="4" s="1"/>
  <c r="B19" i="2" l="1"/>
  <c r="B7" i="4" s="1"/>
  <c r="B6" i="2"/>
  <c r="B3" i="4" s="1"/>
  <c r="A10" i="4" l="1"/>
  <c r="B20" i="2"/>
</calcChain>
</file>

<file path=xl/sharedStrings.xml><?xml version="1.0" encoding="utf-8"?>
<sst xmlns="http://schemas.openxmlformats.org/spreadsheetml/2006/main" count="265" uniqueCount="230">
  <si>
    <t>%</t>
  </si>
  <si>
    <t>Działania w PGN</t>
  </si>
  <si>
    <t>MWh/rok</t>
  </si>
  <si>
    <t>OGRANICZENIE ZUŻYCIA ENERGII FINALNEJ</t>
  </si>
  <si>
    <t>MEI 2020</t>
  </si>
  <si>
    <t>BaU 2020</t>
  </si>
  <si>
    <r>
      <t xml:space="preserve">Prognoza Business as Usual - </t>
    </r>
    <r>
      <rPr>
        <b/>
        <sz val="11"/>
        <color theme="1"/>
        <rFont val="Czcionka tekstu podstawowego"/>
        <charset val="238"/>
      </rPr>
      <t>BaU 2020</t>
    </r>
  </si>
  <si>
    <t xml:space="preserve">Gmina </t>
  </si>
  <si>
    <t xml:space="preserve">Powiat </t>
  </si>
  <si>
    <r>
      <t>MgCO</t>
    </r>
    <r>
      <rPr>
        <sz val="8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family val="2"/>
        <charset val="238"/>
      </rPr>
      <t>/rok</t>
    </r>
  </si>
  <si>
    <t>bielski</t>
  </si>
  <si>
    <t>cieszyński</t>
  </si>
  <si>
    <t>żywiecki</t>
  </si>
  <si>
    <t xml:space="preserve">Bestwina </t>
  </si>
  <si>
    <t xml:space="preserve">Brenna </t>
  </si>
  <si>
    <t xml:space="preserve">Czernichów </t>
  </si>
  <si>
    <t xml:space="preserve">Bielsko-Biała </t>
  </si>
  <si>
    <t xml:space="preserve">Buczkowice </t>
  </si>
  <si>
    <t xml:space="preserve">Chybie </t>
  </si>
  <si>
    <t xml:space="preserve">Gilowice </t>
  </si>
  <si>
    <t xml:space="preserve">Katowice </t>
  </si>
  <si>
    <t xml:space="preserve">Czechowice-Dziedzice </t>
  </si>
  <si>
    <t xml:space="preserve">Cieszyn </t>
  </si>
  <si>
    <t>Jeleśnia</t>
  </si>
  <si>
    <t xml:space="preserve">Ruda Śląska </t>
  </si>
  <si>
    <t xml:space="preserve">Jasienica </t>
  </si>
  <si>
    <t xml:space="preserve">Dębowiec </t>
  </si>
  <si>
    <t xml:space="preserve">Koszarawa </t>
  </si>
  <si>
    <t xml:space="preserve">Jaworze </t>
  </si>
  <si>
    <t xml:space="preserve">Goleszów </t>
  </si>
  <si>
    <t xml:space="preserve">Lipowa </t>
  </si>
  <si>
    <t xml:space="preserve">Kozy </t>
  </si>
  <si>
    <t xml:space="preserve">Hażlach </t>
  </si>
  <si>
    <t xml:space="preserve">Łękawica </t>
  </si>
  <si>
    <t xml:space="preserve">Porąbka </t>
  </si>
  <si>
    <t xml:space="preserve">Istebna </t>
  </si>
  <si>
    <t xml:space="preserve">Łodygowice </t>
  </si>
  <si>
    <t xml:space="preserve">Szczyrk </t>
  </si>
  <si>
    <t xml:space="preserve">Skoczów </t>
  </si>
  <si>
    <t xml:space="preserve">Milówka </t>
  </si>
  <si>
    <t xml:space="preserve">Wilamowice </t>
  </si>
  <si>
    <t xml:space="preserve">Strumień </t>
  </si>
  <si>
    <t xml:space="preserve">Radziechowy-Wieprz </t>
  </si>
  <si>
    <t xml:space="preserve">Wilkowice </t>
  </si>
  <si>
    <t xml:space="preserve">Ustroń </t>
  </si>
  <si>
    <t xml:space="preserve">Rajcza </t>
  </si>
  <si>
    <t xml:space="preserve">Wisła </t>
  </si>
  <si>
    <t xml:space="preserve">Ślemień </t>
  </si>
  <si>
    <t xml:space="preserve">Zebrzydowice </t>
  </si>
  <si>
    <t xml:space="preserve">Świnna </t>
  </si>
  <si>
    <t xml:space="preserve">Ujsoły </t>
  </si>
  <si>
    <t>Węgierska Górka</t>
  </si>
  <si>
    <t xml:space="preserve">Żywiec </t>
  </si>
  <si>
    <t>gliwicki</t>
  </si>
  <si>
    <t>tarnogórski</t>
  </si>
  <si>
    <t xml:space="preserve">Gierałtowice </t>
  </si>
  <si>
    <t xml:space="preserve">Kalety </t>
  </si>
  <si>
    <t xml:space="preserve">Bytom </t>
  </si>
  <si>
    <t xml:space="preserve">Knurów </t>
  </si>
  <si>
    <t xml:space="preserve">Krupski Młyn </t>
  </si>
  <si>
    <t xml:space="preserve">Gliwice </t>
  </si>
  <si>
    <t xml:space="preserve">Pilchowice </t>
  </si>
  <si>
    <t xml:space="preserve">Miasteczko Śląskie </t>
  </si>
  <si>
    <t xml:space="preserve">Piekary Śląskie </t>
  </si>
  <si>
    <t xml:space="preserve">Pyskowice </t>
  </si>
  <si>
    <t xml:space="preserve">Ożarowice </t>
  </si>
  <si>
    <t xml:space="preserve">Zabrze </t>
  </si>
  <si>
    <t xml:space="preserve">Rudziniec </t>
  </si>
  <si>
    <t xml:space="preserve">Radzionków </t>
  </si>
  <si>
    <t xml:space="preserve">Sośnicowice </t>
  </si>
  <si>
    <t>Świerklaniec</t>
  </si>
  <si>
    <t xml:space="preserve">Toszek </t>
  </si>
  <si>
    <t>Tarnowskie Góry</t>
  </si>
  <si>
    <t xml:space="preserve">Wielowieś </t>
  </si>
  <si>
    <t xml:space="preserve">Tworóg </t>
  </si>
  <si>
    <t xml:space="preserve">Zbrosławice </t>
  </si>
  <si>
    <t>myszkowski</t>
  </si>
  <si>
    <t>zawierciański</t>
  </si>
  <si>
    <t>będziński</t>
  </si>
  <si>
    <t xml:space="preserve">Myszków </t>
  </si>
  <si>
    <t xml:space="preserve">Poręba </t>
  </si>
  <si>
    <t xml:space="preserve">Będzin </t>
  </si>
  <si>
    <t xml:space="preserve">Dąbrowa Górnicza </t>
  </si>
  <si>
    <t xml:space="preserve">Koziegłowy </t>
  </si>
  <si>
    <t xml:space="preserve">Zawiercie </t>
  </si>
  <si>
    <t xml:space="preserve">Czeladź </t>
  </si>
  <si>
    <t xml:space="preserve">Jaworzno </t>
  </si>
  <si>
    <t xml:space="preserve">Niegowa </t>
  </si>
  <si>
    <t xml:space="preserve">Irządze </t>
  </si>
  <si>
    <t xml:space="preserve">Wojkowice </t>
  </si>
  <si>
    <t xml:space="preserve">Sosnowiec </t>
  </si>
  <si>
    <t>Poraj</t>
  </si>
  <si>
    <t xml:space="preserve">Kroczyce </t>
  </si>
  <si>
    <t xml:space="preserve">Bobrowniki </t>
  </si>
  <si>
    <t xml:space="preserve">Tychy </t>
  </si>
  <si>
    <t>Żarki</t>
  </si>
  <si>
    <t xml:space="preserve">Łazy </t>
  </si>
  <si>
    <t>Mierzęcice</t>
  </si>
  <si>
    <t xml:space="preserve">Mysłowice </t>
  </si>
  <si>
    <t xml:space="preserve">Ogrodzieniec </t>
  </si>
  <si>
    <t xml:space="preserve">Psary </t>
  </si>
  <si>
    <t xml:space="preserve">Pilica </t>
  </si>
  <si>
    <t xml:space="preserve">Siewierz </t>
  </si>
  <si>
    <t xml:space="preserve">Szczekociny </t>
  </si>
  <si>
    <t xml:space="preserve">Sławków </t>
  </si>
  <si>
    <t xml:space="preserve">Włodowice </t>
  </si>
  <si>
    <t xml:space="preserve">Żarnowiec </t>
  </si>
  <si>
    <t>lubliniecki</t>
  </si>
  <si>
    <t>częstochowski</t>
  </si>
  <si>
    <t>kłobucki</t>
  </si>
  <si>
    <t xml:space="preserve">Boronów </t>
  </si>
  <si>
    <t xml:space="preserve">Blachownia </t>
  </si>
  <si>
    <t xml:space="preserve">Kłobuck </t>
  </si>
  <si>
    <t xml:space="preserve">Chorzów </t>
  </si>
  <si>
    <t xml:space="preserve">Ciasna </t>
  </si>
  <si>
    <t xml:space="preserve">Dąbrowa Zielona </t>
  </si>
  <si>
    <t xml:space="preserve">Krzepice </t>
  </si>
  <si>
    <t xml:space="preserve">Częstochowa </t>
  </si>
  <si>
    <t xml:space="preserve">Herby </t>
  </si>
  <si>
    <t xml:space="preserve">Janów </t>
  </si>
  <si>
    <t xml:space="preserve">Lipie </t>
  </si>
  <si>
    <t xml:space="preserve">Siemianowice Śląskie </t>
  </si>
  <si>
    <t xml:space="preserve">Kochanowice </t>
  </si>
  <si>
    <t xml:space="preserve">Kamienica Polska </t>
  </si>
  <si>
    <t xml:space="preserve">Miedźno </t>
  </si>
  <si>
    <t xml:space="preserve">Świętochłowice </t>
  </si>
  <si>
    <t xml:space="preserve">Koszęcin </t>
  </si>
  <si>
    <t xml:space="preserve">Kłomnice </t>
  </si>
  <si>
    <t xml:space="preserve">Opatów </t>
  </si>
  <si>
    <t xml:space="preserve">Lubliniec </t>
  </si>
  <si>
    <t xml:space="preserve">Koniecpol </t>
  </si>
  <si>
    <t xml:space="preserve">Panki </t>
  </si>
  <si>
    <t xml:space="preserve">Pawonków </t>
  </si>
  <si>
    <t xml:space="preserve">Konopiska </t>
  </si>
  <si>
    <t xml:space="preserve">Popów </t>
  </si>
  <si>
    <t xml:space="preserve">Woźniki </t>
  </si>
  <si>
    <t xml:space="preserve">Kruszyna </t>
  </si>
  <si>
    <t xml:space="preserve">Przystajń </t>
  </si>
  <si>
    <t xml:space="preserve">Lelów </t>
  </si>
  <si>
    <t xml:space="preserve">Wręczyca Wielka </t>
  </si>
  <si>
    <t xml:space="preserve">Mstów </t>
  </si>
  <si>
    <t xml:space="preserve">Mykanów </t>
  </si>
  <si>
    <t xml:space="preserve">Olsztyn </t>
  </si>
  <si>
    <t xml:space="preserve">Poczesna </t>
  </si>
  <si>
    <t xml:space="preserve">Przyrów </t>
  </si>
  <si>
    <t xml:space="preserve">Rędziny </t>
  </si>
  <si>
    <t xml:space="preserve">Starcza </t>
  </si>
  <si>
    <t>raciborski</t>
  </si>
  <si>
    <t>wodzisławski</t>
  </si>
  <si>
    <t>pszczyński</t>
  </si>
  <si>
    <t>mikołowski</t>
  </si>
  <si>
    <t>bieruńsko-lędziński</t>
  </si>
  <si>
    <t>rybnicki</t>
  </si>
  <si>
    <t xml:space="preserve">Kornowac </t>
  </si>
  <si>
    <t xml:space="preserve">Godów </t>
  </si>
  <si>
    <t xml:space="preserve">Goczałkowice-Zdrój </t>
  </si>
  <si>
    <t xml:space="preserve">Łaziska Górne </t>
  </si>
  <si>
    <t xml:space="preserve">Bieruń </t>
  </si>
  <si>
    <t xml:space="preserve">Czerwionka-Leszczyny </t>
  </si>
  <si>
    <t xml:space="preserve">Jastrzębie-Zdrój </t>
  </si>
  <si>
    <t xml:space="preserve">Krzanowice </t>
  </si>
  <si>
    <t xml:space="preserve">Gorzyce </t>
  </si>
  <si>
    <t xml:space="preserve">Kobiór </t>
  </si>
  <si>
    <t xml:space="preserve">Mikołów </t>
  </si>
  <si>
    <t xml:space="preserve">Bojszowy </t>
  </si>
  <si>
    <t xml:space="preserve">Gaszowice </t>
  </si>
  <si>
    <t xml:space="preserve">Rybnik </t>
  </si>
  <si>
    <t>Krzyżanowice</t>
  </si>
  <si>
    <t xml:space="preserve">Lubomia </t>
  </si>
  <si>
    <t xml:space="preserve">Miedźna </t>
  </si>
  <si>
    <t xml:space="preserve">Ornontowice </t>
  </si>
  <si>
    <t xml:space="preserve">Chełm Śląski </t>
  </si>
  <si>
    <t xml:space="preserve">Jejkowice </t>
  </si>
  <si>
    <t xml:space="preserve">Żory </t>
  </si>
  <si>
    <t xml:space="preserve">Kuźnia Raciborska </t>
  </si>
  <si>
    <t xml:space="preserve">Marklowice </t>
  </si>
  <si>
    <t xml:space="preserve">Pawłowice </t>
  </si>
  <si>
    <t xml:space="preserve">Orzesze </t>
  </si>
  <si>
    <t xml:space="preserve">Imielin </t>
  </si>
  <si>
    <t xml:space="preserve">Lyski </t>
  </si>
  <si>
    <t xml:space="preserve">Nędza </t>
  </si>
  <si>
    <t xml:space="preserve">Mszana </t>
  </si>
  <si>
    <t xml:space="preserve">Pszczyna </t>
  </si>
  <si>
    <t xml:space="preserve">Wyry </t>
  </si>
  <si>
    <t xml:space="preserve">Lędziny </t>
  </si>
  <si>
    <t xml:space="preserve">Świerklany </t>
  </si>
  <si>
    <t xml:space="preserve">Pietrowice Wielkie </t>
  </si>
  <si>
    <t xml:space="preserve">Pszów </t>
  </si>
  <si>
    <t xml:space="preserve">Suszec </t>
  </si>
  <si>
    <t xml:space="preserve">Racibórz </t>
  </si>
  <si>
    <t xml:space="preserve">Radlin </t>
  </si>
  <si>
    <t xml:space="preserve">Rudnik </t>
  </si>
  <si>
    <t xml:space="preserve">Rydułtowy </t>
  </si>
  <si>
    <t xml:space="preserve">Wodzisław Śląski </t>
  </si>
  <si>
    <t>miasto na prawach powiatu</t>
  </si>
  <si>
    <t>Zużycie energii finalnej wynikające z PGN</t>
  </si>
  <si>
    <t>Rok bazowy przyjęty               w PGN</t>
  </si>
  <si>
    <t>Cel redukcji do 2020 roku zuzycia energii finalnej</t>
  </si>
  <si>
    <r>
      <t>Cel redukcji emisji CO</t>
    </r>
    <r>
      <rPr>
        <sz val="8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family val="2"/>
        <charset val="238"/>
      </rPr>
      <t xml:space="preserve"> do 2020 roku</t>
    </r>
  </si>
  <si>
    <r>
      <t>Emisja CO</t>
    </r>
    <r>
      <rPr>
        <b/>
        <sz val="8"/>
        <color theme="1"/>
        <rFont val="Czcionka tekstu podstawowego"/>
        <charset val="238"/>
      </rPr>
      <t xml:space="preserve">2 </t>
    </r>
    <r>
      <rPr>
        <b/>
        <sz val="11"/>
        <color theme="1"/>
        <rFont val="Czcionka tekstu podstawowego"/>
        <charset val="238"/>
      </rPr>
      <t>wynikająca z PGN</t>
    </r>
  </si>
  <si>
    <t>Proszę wpisać w czerwonym polu wartość zużycia energii finalnej w roku bazowym, określoną na podstawie Bazowej Inwentaryzacji Emisji.</t>
  </si>
  <si>
    <r>
      <t>Proszę wpisać w niebeskim polu wartość emisji CO</t>
    </r>
    <r>
      <rPr>
        <i/>
        <sz val="8"/>
        <color theme="1"/>
        <rFont val="Czcionka tekstu podstawowego"/>
        <charset val="238"/>
      </rPr>
      <t>2</t>
    </r>
    <r>
      <rPr>
        <i/>
        <sz val="11"/>
        <color theme="1"/>
        <rFont val="Czcionka tekstu podstawowego"/>
        <charset val="238"/>
      </rPr>
      <t xml:space="preserve"> w roku bazowym,określoną na podstawie Bazowej Inwentaryzacji Emisji.</t>
    </r>
  </si>
  <si>
    <t xml:space="preserve">Suma efektów działań/zadań z zakresu ograniczenia zużycia energii finalnej </t>
  </si>
  <si>
    <r>
      <t>Mg CO</t>
    </r>
    <r>
      <rPr>
        <sz val="8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family val="2"/>
        <charset val="238"/>
      </rPr>
      <t>/rok</t>
    </r>
  </si>
  <si>
    <t>Proszę uzupełnić poniższe pola w oparciu o dane przedstawione w PGN.</t>
  </si>
  <si>
    <r>
      <t>Suma efektów działań/zadań z zakresu redukcji emisji CO</t>
    </r>
    <r>
      <rPr>
        <b/>
        <sz val="8"/>
        <color theme="1"/>
        <rFont val="Czcionka tekstu podstawowego"/>
        <charset val="238"/>
      </rPr>
      <t>2</t>
    </r>
  </si>
  <si>
    <r>
      <t>REDUKCJA EMISJI CO</t>
    </r>
    <r>
      <rPr>
        <b/>
        <sz val="8"/>
        <rFont val="Czcionka tekstu podstawowego"/>
        <charset val="238"/>
      </rPr>
      <t>2</t>
    </r>
  </si>
  <si>
    <r>
      <t>Wskaźnik redukcji emisji CO</t>
    </r>
    <r>
      <rPr>
        <sz val="8"/>
        <color theme="1"/>
        <rFont val="Czcionka tekstu podstawowego"/>
        <charset val="238"/>
      </rPr>
      <t>2</t>
    </r>
  </si>
  <si>
    <t>Wskaźnik redukcji zużycia energii finalnej</t>
  </si>
  <si>
    <t>PODSUMOWANIE</t>
  </si>
  <si>
    <t>Proszę wybrać z listy odpowiedni powiat lub miasto na prawach powiatu</t>
  </si>
  <si>
    <t>Proszę wybrać z listy odpowiednią gminę</t>
  </si>
  <si>
    <t xml:space="preserve">Proszę wybrać z listy odpowiedni rok bazowy </t>
  </si>
  <si>
    <r>
      <t>Mg CO</t>
    </r>
    <r>
      <rPr>
        <sz val="8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charset val="238"/>
      </rPr>
      <t>/rok</t>
    </r>
  </si>
  <si>
    <t>Udział OZE w produkcji energii</t>
  </si>
  <si>
    <t>UDZIAŁ OZE</t>
  </si>
  <si>
    <t>produkcja OZE 2020</t>
  </si>
  <si>
    <t>udział OZE 2020</t>
  </si>
  <si>
    <t>Wskaźnik wzrostu udziału energii pochodzącej ze źródeł odnawialnych w stosunku do przyjętego roku bazowego</t>
  </si>
  <si>
    <t>Cel zwiększenia do roku 2020 udziału energii pochodzącej ze źródeł odnawialnych</t>
  </si>
  <si>
    <t>Proszę wpisać w czerwonym polu wartość wynikającą z PGN</t>
  </si>
  <si>
    <t xml:space="preserve">Proszę wpisać w czerwonym polu wartość wynikającą z PG </t>
  </si>
  <si>
    <t xml:space="preserve">Suma efektów działań w wyniku których nastąpi wzrost produkcji energii z OZE </t>
  </si>
  <si>
    <t>OCENA PLANU GOSPODARKI NISKOEMISYJNEJ</t>
  </si>
  <si>
    <r>
      <t>Proszę wpisać w niebeskim polu wartość wynikającą z prognozy emisji CO</t>
    </r>
    <r>
      <rPr>
        <i/>
        <sz val="8"/>
        <color theme="1"/>
        <rFont val="Czcionka tekstu podstawowego"/>
        <charset val="238"/>
      </rPr>
      <t>2</t>
    </r>
    <r>
      <rPr>
        <i/>
        <sz val="11"/>
        <color theme="1"/>
        <rFont val="Czcionka tekstu podstawowego"/>
        <charset val="238"/>
      </rPr>
      <t xml:space="preserve"> do 2020 r. Prognozowana emisji CO</t>
    </r>
    <r>
      <rPr>
        <i/>
        <sz val="8"/>
        <color theme="1"/>
        <rFont val="Czcionka tekstu podstawowego"/>
        <charset val="238"/>
      </rPr>
      <t>2</t>
    </r>
    <r>
      <rPr>
        <i/>
        <sz val="11"/>
        <color theme="1"/>
        <rFont val="Czcionka tekstu podstawowego"/>
        <charset val="238"/>
      </rPr>
      <t>, to prognozowana wielkość emisji CO</t>
    </r>
    <r>
      <rPr>
        <i/>
        <sz val="8"/>
        <color theme="1"/>
        <rFont val="Czcionka tekstu podstawowego"/>
        <charset val="238"/>
      </rPr>
      <t xml:space="preserve">2  </t>
    </r>
    <r>
      <rPr>
        <i/>
        <sz val="11"/>
        <color theme="1"/>
        <rFont val="Czcionka tekstu podstawowego"/>
        <charset val="238"/>
      </rPr>
      <t>na terenie gminy w 2020 r. jaka wystąpiłaby bez realizacji działań na rzecz redukcji emisji CO</t>
    </r>
    <r>
      <rPr>
        <i/>
        <sz val="8"/>
        <color theme="1"/>
        <rFont val="Czcionka tekstu podstawowego"/>
        <charset val="238"/>
      </rPr>
      <t xml:space="preserve">2, </t>
    </r>
    <r>
      <rPr>
        <i/>
        <sz val="11"/>
        <color theme="1"/>
        <rFont val="Czcionka tekstu podstawowego"/>
        <charset val="238"/>
      </rPr>
      <t>uwzględniająca rozwój gospodarczy gminy do 2020 r.</t>
    </r>
  </si>
  <si>
    <t>KALKULATOR PGN 1.0</t>
  </si>
  <si>
    <t xml:space="preserve">Katowice, 13.04.2016 </t>
  </si>
  <si>
    <t>Opracował: Łukasz Balion</t>
  </si>
  <si>
    <t>Proszę wpisać w zielonym polu ilość energii produkowanej z OZE w roku bazowym</t>
  </si>
  <si>
    <t>Proszę wpisać w czerwonym polu wartość wynikającą z prognozy zużycia energii finalnej do 2020 r. Prognoza zużycia energii finalnej,                      to prognoza zużycia energii finalnej na terenie gminy w 2020 r., jaka wystąpiłaby bez realizacji działań na rzecz ograniczenia zużycia energii finalnej, uwzględniająca natomiast rozwój gospodarczy gminy do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</si>
</sst>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name val="Arial"/>
      <family val="2"/>
      <charset val="238"/>
    </font>
    <font>
      <b/>
      <sz val="11"/>
      <color theme="0"/>
      <name val="Czcionka tekstu podstawowego"/>
      <charset val="238"/>
    </font>
    <font>
      <b/>
      <sz val="8"/>
      <color theme="1"/>
      <name val="Czcionka tekstu podstawowego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i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8"/>
      <name val="Czcionka tekstu podstawowego"/>
      <charset val="238"/>
    </font>
    <font>
      <sz val="11"/>
      <color theme="1"/>
      <name val="Czcionka tekstu podstawowego"/>
      <charset val="238"/>
    </font>
    <font>
      <b/>
      <i/>
      <sz val="11"/>
      <color theme="0"/>
      <name val="Czcionka tekstu podstawowego"/>
      <charset val="238"/>
    </font>
    <font>
      <b/>
      <sz val="28"/>
      <color theme="1"/>
      <name val="Czcionka tekstu podstawowego"/>
      <charset val="238"/>
    </font>
    <font>
      <b/>
      <sz val="24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3" fontId="11" fillId="4" borderId="1" xfId="0" applyNumberFormat="1" applyFont="1" applyFill="1" applyBorder="1" applyAlignment="1" applyProtection="1">
      <alignment horizontal="center" vertical="center"/>
      <protection hidden="1"/>
    </xf>
    <xf numFmtId="2" fontId="11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/>
    <xf numFmtId="0" fontId="0" fillId="0" borderId="1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3" fontId="5" fillId="5" borderId="2" xfId="0" applyNumberFormat="1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/>
      <protection locked="0" hidden="1"/>
    </xf>
    <xf numFmtId="3" fontId="5" fillId="3" borderId="1" xfId="0" applyNumberFormat="1" applyFont="1" applyFill="1" applyBorder="1" applyAlignment="1" applyProtection="1">
      <alignment horizontal="center" vertical="center"/>
      <protection locked="0" hidden="1"/>
    </xf>
    <xf numFmtId="3" fontId="5" fillId="3" borderId="1" xfId="0" applyNumberFormat="1" applyFont="1" applyFill="1" applyBorder="1" applyAlignment="1" applyProtection="1">
      <protection locked="0" hidden="1"/>
    </xf>
    <xf numFmtId="3" fontId="5" fillId="2" borderId="1" xfId="0" applyNumberFormat="1" applyFont="1" applyFill="1" applyBorder="1" applyAlignment="1" applyProtection="1">
      <alignment horizontal="center" vertical="center"/>
      <protection locked="0" hidden="1"/>
    </xf>
    <xf numFmtId="3" fontId="5" fillId="2" borderId="1" xfId="0" applyNumberFormat="1" applyFont="1" applyFill="1" applyBorder="1" applyAlignment="1" applyProtection="1">
      <protection locked="0" hidden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5" fillId="5" borderId="1" xfId="0" applyNumberFormat="1" applyFont="1" applyFill="1" applyBorder="1" applyAlignment="1" applyProtection="1">
      <alignment horizontal="center" vertical="center"/>
      <protection locked="0" hidden="1"/>
    </xf>
    <xf numFmtId="3" fontId="5" fillId="5" borderId="1" xfId="0" applyNumberFormat="1" applyFont="1" applyFill="1" applyBorder="1" applyAlignment="1" applyProtection="1">
      <protection locked="0"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6" borderId="0" xfId="0" applyFont="1" applyFill="1" applyBorder="1" applyAlignment="1" applyProtection="1">
      <alignment horizontal="center" vertical="center" wrapText="1"/>
      <protection hidden="1"/>
    </xf>
    <xf numFmtId="0" fontId="5" fillId="7" borderId="0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2"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114300</xdr:rowOff>
    </xdr:from>
    <xdr:to>
      <xdr:col>7</xdr:col>
      <xdr:colOff>590550</xdr:colOff>
      <xdr:row>1</xdr:row>
      <xdr:rowOff>323850</xdr:rowOff>
    </xdr:to>
    <xdr:pic>
      <xdr:nvPicPr>
        <xdr:cNvPr id="2" name="Obraz 1" descr="Stopk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114300"/>
          <a:ext cx="5295902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A25" sqref="A25:I25"/>
    </sheetView>
  </sheetViews>
  <sheetFormatPr defaultColWidth="0" defaultRowHeight="30" zeroHeight="1"/>
  <cols>
    <col min="1" max="2" width="9" customWidth="1"/>
    <col min="3" max="8" width="9" style="49" customWidth="1"/>
    <col min="9" max="9" width="9" style="49" hidden="1" customWidth="1"/>
    <col min="10" max="16384" width="9" style="49" hidden="1"/>
  </cols>
  <sheetData>
    <row r="1" spans="1:9"/>
    <row r="2" spans="1:9"/>
    <row r="3" spans="1:9" ht="22.5" customHeight="1"/>
    <row r="4" spans="1:9" ht="18.75" customHeight="1"/>
    <row r="5" spans="1:9" ht="17.25" customHeight="1"/>
    <row r="6" spans="1:9" ht="18.75" customHeight="1"/>
    <row r="7" spans="1:9" ht="21" customHeight="1"/>
    <row r="8" spans="1:9" ht="20.25" customHeight="1"/>
    <row r="9" spans="1:9"/>
    <row r="10" spans="1:9"/>
    <row r="11" spans="1:9" ht="35">
      <c r="A11" s="57" t="s">
        <v>225</v>
      </c>
      <c r="B11" s="57"/>
      <c r="C11" s="57"/>
      <c r="D11" s="57"/>
      <c r="E11" s="57"/>
      <c r="F11" s="57"/>
      <c r="G11" s="57"/>
      <c r="H11" s="57"/>
      <c r="I11" s="57"/>
    </row>
    <row r="12" spans="1:9"/>
    <row r="13" spans="1:9"/>
    <row r="14" spans="1:9"/>
    <row r="15" spans="1:9"/>
    <row r="16" spans="1:9"/>
    <row r="17" spans="1:9"/>
    <row r="18" spans="1:9"/>
    <row r="19" spans="1:9"/>
    <row r="20" spans="1:9"/>
    <row r="21" spans="1:9"/>
    <row r="22" spans="1:9"/>
    <row r="23" spans="1:9"/>
    <row r="24" spans="1:9" ht="20.25" customHeight="1">
      <c r="A24" s="58" t="s">
        <v>227</v>
      </c>
      <c r="B24" s="58"/>
      <c r="C24" s="58"/>
      <c r="D24" s="58"/>
      <c r="E24" s="58"/>
      <c r="F24" s="58"/>
      <c r="G24" s="58"/>
      <c r="H24" s="58"/>
      <c r="I24" s="58"/>
    </row>
    <row r="25" spans="1:9" ht="17.25" customHeight="1">
      <c r="A25" s="58" t="s">
        <v>226</v>
      </c>
      <c r="B25" s="58"/>
      <c r="C25" s="58"/>
      <c r="D25" s="58"/>
      <c r="E25" s="58"/>
      <c r="F25" s="58"/>
      <c r="G25" s="58"/>
      <c r="H25" s="58"/>
      <c r="I25" s="58"/>
    </row>
    <row r="26" spans="1:9" hidden="1"/>
    <row r="27" spans="1:9" ht="17.25" hidden="1" customHeight="1"/>
    <row r="28" spans="1:9" ht="18.75" hidden="1" customHeight="1"/>
    <row r="29" spans="1:9" ht="21" hidden="1" customHeight="1"/>
    <row r="30" spans="1:9" ht="18" hidden="1" customHeight="1"/>
    <row r="31" spans="1:9" hidden="1"/>
    <row r="32" spans="1:9" hidden="1"/>
    <row r="33" hidden="1"/>
    <row r="34" hidden="1"/>
    <row r="35" hidden="1"/>
    <row r="36" hidden="1"/>
    <row r="37" ht="19.5" hidden="1" customHeight="1"/>
    <row r="38" ht="21.75" hidden="1" customHeight="1"/>
  </sheetData>
  <sheetProtection password="D723" sheet="1" objects="1" scenarios="1"/>
  <mergeCells count="3">
    <mergeCell ref="A11:I11"/>
    <mergeCell ref="A25:I25"/>
    <mergeCell ref="A24:I2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topLeftCell="A4" zoomScale="60" zoomScaleNormal="60" workbookViewId="0">
      <selection activeCell="B12" sqref="B12:C12"/>
    </sheetView>
  </sheetViews>
  <sheetFormatPr defaultColWidth="0" defaultRowHeight="14" zeroHeight="1"/>
  <cols>
    <col min="1" max="1" width="21" customWidth="1"/>
    <col min="2" max="2" width="7.5" customWidth="1"/>
    <col min="3" max="3" width="6.5" customWidth="1"/>
    <col min="4" max="4" width="11.25" customWidth="1"/>
    <col min="5" max="15" width="9" customWidth="1"/>
    <col min="16" max="16" width="17.25" customWidth="1"/>
    <col min="17" max="16384" width="9" hidden="1"/>
  </cols>
  <sheetData>
    <row r="1" spans="1:16" ht="30" customHeight="1">
      <c r="A1" s="55" t="s">
        <v>8</v>
      </c>
      <c r="B1" s="64" t="s">
        <v>78</v>
      </c>
      <c r="C1" s="65"/>
      <c r="D1" s="65"/>
      <c r="E1" s="47" t="s">
        <v>210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8.5" customHeight="1">
      <c r="A2" s="55" t="s">
        <v>7</v>
      </c>
      <c r="B2" s="64" t="s">
        <v>81</v>
      </c>
      <c r="C2" s="65"/>
      <c r="D2" s="65"/>
      <c r="E2" s="47" t="s">
        <v>211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30" customHeight="1">
      <c r="A3" s="56" t="s">
        <v>196</v>
      </c>
      <c r="B3" s="64">
        <v>2014</v>
      </c>
      <c r="C3" s="65"/>
      <c r="D3" s="65"/>
      <c r="E3" s="47" t="s">
        <v>212</v>
      </c>
      <c r="F3" s="54"/>
      <c r="G3" s="54"/>
      <c r="H3" s="53"/>
      <c r="I3" s="53"/>
      <c r="J3" s="53"/>
      <c r="K3" s="53"/>
      <c r="L3" s="53"/>
      <c r="M3" s="53"/>
      <c r="N3" s="53"/>
      <c r="O3" s="53"/>
      <c r="P3" s="53"/>
    </row>
    <row r="4" spans="1:16">
      <c r="A4" s="59" t="s">
        <v>195</v>
      </c>
      <c r="B4" s="59"/>
      <c r="C4" s="59"/>
      <c r="D4" s="59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>
      <c r="A5" s="59"/>
      <c r="B5" s="59"/>
      <c r="C5" s="59"/>
      <c r="D5" s="59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46.5" customHeight="1">
      <c r="A6" s="46" t="s">
        <v>6</v>
      </c>
      <c r="B6" s="66">
        <v>124883.93</v>
      </c>
      <c r="C6" s="67"/>
      <c r="D6" s="51" t="s">
        <v>2</v>
      </c>
      <c r="E6" s="62" t="s">
        <v>229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42" customHeight="1">
      <c r="A7" s="46" t="str">
        <f>"Bazowa Inwentaryzacja Emisji - BEI "&amp; TEXT(B3,0)</f>
        <v>Bazowa Inwentaryzacja Emisji - BEI 2014</v>
      </c>
      <c r="B7" s="66">
        <v>110099</v>
      </c>
      <c r="C7" s="67"/>
      <c r="D7" s="51" t="s">
        <v>2</v>
      </c>
      <c r="E7" s="62" t="s">
        <v>200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31.5" customHeight="1">
      <c r="A8" s="59" t="s">
        <v>199</v>
      </c>
      <c r="B8" s="59"/>
      <c r="C8" s="59"/>
      <c r="D8" s="59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16" ht="43.5" customHeight="1">
      <c r="A9" s="46" t="s">
        <v>6</v>
      </c>
      <c r="B9" s="68">
        <v>22856.880000000001</v>
      </c>
      <c r="C9" s="69"/>
      <c r="D9" s="51" t="s">
        <v>9</v>
      </c>
      <c r="E9" s="62" t="s">
        <v>224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ht="41.25" customHeight="1">
      <c r="A10" s="46" t="str">
        <f>"Bazowa Inwentaryzacja Emisji - BEI "&amp; TEXT(B3,0)</f>
        <v>Bazowa Inwentaryzacja Emisji - BEI 2014</v>
      </c>
      <c r="B10" s="68">
        <v>22036.87</v>
      </c>
      <c r="C10" s="69"/>
      <c r="D10" s="51" t="s">
        <v>9</v>
      </c>
      <c r="E10" s="62" t="s">
        <v>201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ht="30" customHeight="1">
      <c r="A11" s="59" t="s">
        <v>214</v>
      </c>
      <c r="B11" s="59"/>
      <c r="C11" s="59"/>
      <c r="D11" s="59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6" ht="42" customHeight="1">
      <c r="A12" s="46" t="str">
        <f>"Produkcja energii z OZE w roku "&amp;TEXT(B3,0)</f>
        <v>Produkcja energii z OZE w roku 2014</v>
      </c>
      <c r="B12" s="60">
        <v>50107.62</v>
      </c>
      <c r="C12" s="61"/>
      <c r="D12" s="51" t="s">
        <v>2</v>
      </c>
      <c r="E12" s="62" t="s">
        <v>228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4.25" hidden="1" customHeight="1"/>
    <row r="14" spans="1:16" ht="14.25" hidden="1" customHeight="1"/>
    <row r="15" spans="1:16" ht="14.25" hidden="1" customHeight="1">
      <c r="B15" s="33"/>
    </row>
  </sheetData>
  <sheetProtection password="9721" sheet="1" objects="1" scenarios="1"/>
  <mergeCells count="16">
    <mergeCell ref="A11:D11"/>
    <mergeCell ref="B12:C12"/>
    <mergeCell ref="E12:P12"/>
    <mergeCell ref="B1:D1"/>
    <mergeCell ref="B2:D2"/>
    <mergeCell ref="B3:D3"/>
    <mergeCell ref="A4:D5"/>
    <mergeCell ref="A8:D8"/>
    <mergeCell ref="B6:C6"/>
    <mergeCell ref="B7:C7"/>
    <mergeCell ref="B9:C9"/>
    <mergeCell ref="B10:C10"/>
    <mergeCell ref="E6:P6"/>
    <mergeCell ref="E7:P7"/>
    <mergeCell ref="E9:P9"/>
    <mergeCell ref="E10:P1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a!$T$1:$T$31</xm:f>
          </x14:formula1>
          <xm:sqref>B3</xm:sqref>
        </x14:dataValidation>
        <x14:dataValidation type="list" allowBlank="1" showInputMessage="1" showErrorMessage="1">
          <x14:formula1>
            <xm:f>OFFSET(a!$A$1,0,0,1,COUNTA(a!$A$1:$R$1))</xm:f>
          </x14:formula1>
          <xm:sqref>B1:D1</xm:sqref>
        </x14:dataValidation>
        <x14:dataValidation type="list" allowBlank="1" showInputMessage="1" showErrorMessage="1">
          <x14:formula1>
            <xm:f>OFFSET(a!$A$1,1,MATCH(B1,a!$A$1:$X$1,0)-1,COUNTA(OFFSET(a!$A$1,1,MATCH(B1,a!$A$1:$X$1,0)-1,30,1)),1)</xm:f>
          </x14:formula1>
          <xm:sqref>B2:D2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4" zoomScale="115" zoomScaleNormal="115" workbookViewId="0">
      <selection activeCell="A11" sqref="A11"/>
    </sheetView>
  </sheetViews>
  <sheetFormatPr defaultColWidth="0" defaultRowHeight="14" zeroHeight="1"/>
  <cols>
    <col min="1" max="1" width="19.5" customWidth="1"/>
    <col min="2" max="2" width="9.08203125" customWidth="1"/>
    <col min="3" max="3" width="19.5" customWidth="1"/>
    <col min="4" max="4" width="12.33203125" customWidth="1"/>
    <col min="5" max="5" width="17.75" customWidth="1"/>
    <col min="6" max="6" width="15.5" customWidth="1"/>
    <col min="7" max="7" width="18" customWidth="1"/>
    <col min="8" max="16384" width="9" hidden="1"/>
  </cols>
  <sheetData>
    <row r="1" spans="1:5" ht="31.5" customHeight="1">
      <c r="A1" s="70" t="s">
        <v>204</v>
      </c>
      <c r="B1" s="71"/>
      <c r="C1" s="71"/>
      <c r="D1" s="71"/>
    </row>
    <row r="2" spans="1:5" ht="33.75" customHeight="1">
      <c r="A2" s="72" t="s">
        <v>202</v>
      </c>
      <c r="B2" s="73"/>
      <c r="C2" s="73"/>
      <c r="D2" s="73"/>
    </row>
    <row r="3" spans="1:5" ht="37.5" customHeight="1">
      <c r="A3" s="66">
        <v>15509.59</v>
      </c>
      <c r="B3" s="67"/>
      <c r="C3" s="77" t="s">
        <v>2</v>
      </c>
      <c r="D3" s="77"/>
      <c r="E3" s="47" t="s">
        <v>220</v>
      </c>
    </row>
    <row r="4" spans="1:5" ht="30.75" customHeight="1">
      <c r="A4" s="72" t="s">
        <v>205</v>
      </c>
      <c r="B4" s="73"/>
      <c r="C4" s="73"/>
      <c r="D4" s="73"/>
    </row>
    <row r="5" spans="1:5" ht="34.5" customHeight="1">
      <c r="A5" s="68">
        <v>3552.3</v>
      </c>
      <c r="B5" s="69"/>
      <c r="C5" s="76" t="s">
        <v>203</v>
      </c>
      <c r="D5" s="76"/>
      <c r="E5" s="24" t="s">
        <v>221</v>
      </c>
    </row>
    <row r="6" spans="1:5" ht="30" customHeight="1">
      <c r="A6" s="72" t="s">
        <v>222</v>
      </c>
      <c r="B6" s="73"/>
      <c r="C6" s="73"/>
      <c r="D6" s="73"/>
    </row>
    <row r="7" spans="1:5" ht="32.25" customHeight="1">
      <c r="A7" s="74">
        <v>6040.46</v>
      </c>
      <c r="B7" s="75"/>
      <c r="C7" s="76" t="s">
        <v>2</v>
      </c>
      <c r="D7" s="76"/>
      <c r="E7" s="24" t="s">
        <v>220</v>
      </c>
    </row>
    <row r="8" spans="1:5" hidden="1">
      <c r="A8" s="28"/>
      <c r="B8" s="28"/>
      <c r="C8" s="28"/>
    </row>
    <row r="9" spans="1:5" hidden="1">
      <c r="A9" s="28"/>
      <c r="B9" s="37"/>
      <c r="C9" s="28"/>
    </row>
    <row r="10" spans="1:5" hidden="1">
      <c r="A10" s="28"/>
      <c r="B10" s="28"/>
      <c r="C10" s="28"/>
    </row>
    <row r="11" spans="1:5" hidden="1">
      <c r="A11" s="28"/>
      <c r="B11" s="28"/>
      <c r="C11" s="28"/>
    </row>
    <row r="12" spans="1:5" hidden="1">
      <c r="A12" s="28"/>
      <c r="B12" s="28"/>
      <c r="C12" s="28"/>
    </row>
    <row r="13" spans="1:5" hidden="1">
      <c r="A13" s="28"/>
      <c r="B13" s="28"/>
      <c r="C13" s="28"/>
    </row>
    <row r="14" spans="1:5" hidden="1">
      <c r="A14" s="28"/>
      <c r="B14" s="28"/>
      <c r="C14" s="28"/>
    </row>
    <row r="15" spans="1:5" hidden="1">
      <c r="A15" s="28"/>
      <c r="B15" s="28"/>
      <c r="C15" s="28"/>
    </row>
    <row r="16" spans="1:5" hidden="1">
      <c r="A16" s="28"/>
      <c r="B16" s="28"/>
      <c r="C16" s="28"/>
    </row>
    <row r="17" spans="1:3" hidden="1">
      <c r="A17" s="28"/>
      <c r="B17" s="28"/>
      <c r="C17" s="28"/>
    </row>
    <row r="18" spans="1:3" hidden="1">
      <c r="A18" s="28"/>
      <c r="B18" s="28"/>
      <c r="C18" s="28"/>
    </row>
    <row r="19" spans="1:3" hidden="1">
      <c r="A19" s="28"/>
      <c r="B19" s="28"/>
      <c r="C19" s="28"/>
    </row>
    <row r="20" spans="1:3" hidden="1">
      <c r="A20" s="28"/>
      <c r="B20" s="28"/>
      <c r="C20" s="28"/>
    </row>
    <row r="21" spans="1:3" hidden="1">
      <c r="A21" s="28"/>
      <c r="B21" s="28"/>
      <c r="C21" s="28"/>
    </row>
    <row r="22" spans="1:3" hidden="1">
      <c r="A22" s="28"/>
      <c r="B22" s="28"/>
      <c r="C22" s="28"/>
    </row>
    <row r="23" spans="1:3" hidden="1">
      <c r="A23" s="28"/>
      <c r="B23" s="28"/>
      <c r="C23" s="28"/>
    </row>
    <row r="24" spans="1:3" hidden="1">
      <c r="A24" s="28"/>
      <c r="B24" s="28"/>
      <c r="C24" s="28"/>
    </row>
    <row r="25" spans="1:3" hidden="1">
      <c r="A25" s="28"/>
      <c r="B25" s="28"/>
      <c r="C25" s="28"/>
    </row>
    <row r="26" spans="1:3" hidden="1">
      <c r="A26" s="28"/>
      <c r="B26" s="28"/>
      <c r="C26" s="28"/>
    </row>
    <row r="27" spans="1:3" hidden="1">
      <c r="A27" s="28"/>
      <c r="B27" s="28"/>
      <c r="C27" s="28"/>
    </row>
    <row r="28" spans="1:3" hidden="1">
      <c r="A28" s="28"/>
      <c r="B28" s="28"/>
      <c r="C28" s="28"/>
    </row>
    <row r="29" spans="1:3" hidden="1">
      <c r="A29" s="28"/>
      <c r="B29" s="28"/>
      <c r="C29" s="28"/>
    </row>
    <row r="30" spans="1:3" hidden="1">
      <c r="A30" s="28"/>
      <c r="B30" s="28"/>
      <c r="C30" s="28"/>
    </row>
    <row r="31" spans="1:3" hidden="1">
      <c r="A31" s="28"/>
      <c r="B31" s="28"/>
      <c r="C31" s="28"/>
    </row>
    <row r="32" spans="1:3" hidden="1">
      <c r="A32" s="28"/>
      <c r="B32" s="28"/>
      <c r="C32" s="28"/>
    </row>
    <row r="33" spans="1:3" hidden="1">
      <c r="A33" s="28"/>
      <c r="B33" s="28"/>
      <c r="C33" s="28"/>
    </row>
    <row r="34" spans="1:3" ht="13.5" hidden="1" customHeight="1">
      <c r="A34" s="29"/>
      <c r="B34" s="30"/>
      <c r="C34" s="30"/>
    </row>
  </sheetData>
  <sheetProtection password="DF23" sheet="1" objects="1" scenarios="1"/>
  <mergeCells count="10">
    <mergeCell ref="A1:D1"/>
    <mergeCell ref="A2:D2"/>
    <mergeCell ref="A4:D4"/>
    <mergeCell ref="A6:D6"/>
    <mergeCell ref="A7:B7"/>
    <mergeCell ref="C7:D7"/>
    <mergeCell ref="C3:D3"/>
    <mergeCell ref="C5:D5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10" workbookViewId="0">
      <selection activeCell="B20" sqref="B20"/>
    </sheetView>
  </sheetViews>
  <sheetFormatPr defaultColWidth="0" defaultRowHeight="14" zeroHeight="1"/>
  <cols>
    <col min="1" max="1" width="27.08203125" customWidth="1"/>
    <col min="2" max="2" width="9.33203125" bestFit="1" customWidth="1"/>
    <col min="3" max="3" width="12.33203125" customWidth="1"/>
    <col min="4" max="4" width="10.33203125" hidden="1" customWidth="1"/>
    <col min="5" max="5" width="9" hidden="1" customWidth="1"/>
    <col min="6" max="6" width="19.75" hidden="1" customWidth="1"/>
    <col min="7" max="7" width="15.83203125" hidden="1" customWidth="1"/>
    <col min="8" max="14" width="9" hidden="1" customWidth="1"/>
    <col min="15" max="15" width="4.5" hidden="1" customWidth="1"/>
    <col min="16" max="16384" width="9" hidden="1"/>
  </cols>
  <sheetData>
    <row r="1" spans="1:15" ht="28.5" customHeight="1">
      <c r="A1" s="78" t="s">
        <v>3</v>
      </c>
      <c r="B1" s="79"/>
      <c r="C1" s="80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7" customHeight="1">
      <c r="A2" s="8" t="s">
        <v>5</v>
      </c>
      <c r="B2" s="38">
        <f>Dane!B6</f>
        <v>124883.93</v>
      </c>
      <c r="C2" s="4" t="s">
        <v>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4" customHeight="1">
      <c r="A3" s="40" t="str">
        <f>"BEI "&amp; TEXT(Dane!B3,0)</f>
        <v>BEI 2014</v>
      </c>
      <c r="B3" s="38">
        <f>Dane!B7</f>
        <v>110099</v>
      </c>
      <c r="C3" s="31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25.5" customHeight="1">
      <c r="A4" s="8" t="s">
        <v>1</v>
      </c>
      <c r="B4" s="38">
        <f>'Działania ujęte w PGN'!A3</f>
        <v>15509.59</v>
      </c>
      <c r="C4" s="31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24" customHeight="1">
      <c r="A5" s="8" t="s">
        <v>4</v>
      </c>
      <c r="B5" s="38">
        <f>B2-B4</f>
        <v>109374.34</v>
      </c>
      <c r="C5" s="31" t="s">
        <v>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39.75" customHeight="1">
      <c r="A6" s="6" t="s">
        <v>208</v>
      </c>
      <c r="B6" s="48">
        <f>100-(B5/B3*100)</f>
        <v>0.65818944767890741</v>
      </c>
      <c r="C6" s="4" t="s">
        <v>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29.25" customHeight="1">
      <c r="A7" s="78" t="s">
        <v>206</v>
      </c>
      <c r="B7" s="81"/>
      <c r="C7" s="82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24.75" customHeight="1">
      <c r="A8" s="8" t="s">
        <v>5</v>
      </c>
      <c r="B8" s="38">
        <f>Dane!B9</f>
        <v>22856.880000000001</v>
      </c>
      <c r="C8" s="4" t="s">
        <v>213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24" customHeight="1">
      <c r="A9" s="40" t="str">
        <f>"BEI "&amp;TEXT(Dane!B3,0)</f>
        <v>BEI 2014</v>
      </c>
      <c r="B9" s="38">
        <f>Dane!B10</f>
        <v>22036.87</v>
      </c>
      <c r="C9" s="31" t="s">
        <v>213</v>
      </c>
      <c r="D9" s="27"/>
      <c r="E9" s="41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25.5" customHeight="1">
      <c r="A10" s="8" t="s">
        <v>1</v>
      </c>
      <c r="B10" s="38">
        <f>'Działania ujęte w PGN'!A5</f>
        <v>3552.3</v>
      </c>
      <c r="C10" s="31" t="s">
        <v>213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24" customHeight="1">
      <c r="A11" s="8" t="s">
        <v>4</v>
      </c>
      <c r="B11" s="38">
        <f>B8-B10</f>
        <v>19304.580000000002</v>
      </c>
      <c r="C11" s="31" t="s">
        <v>213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25.5" customHeight="1">
      <c r="A12" s="8" t="s">
        <v>207</v>
      </c>
      <c r="B12" s="48">
        <f>100-(B11/B9*100)</f>
        <v>12.398720870976675</v>
      </c>
      <c r="C12" s="4" t="s">
        <v>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26.25" customHeight="1">
      <c r="A13" s="78" t="s">
        <v>215</v>
      </c>
      <c r="B13" s="81"/>
      <c r="C13" s="82"/>
      <c r="E13" s="5"/>
      <c r="F13" s="3"/>
      <c r="G13" s="3"/>
    </row>
    <row r="14" spans="1:15" ht="26.25" customHeight="1">
      <c r="A14" s="50" t="str">
        <f>"BEI "&amp;TEXT(Dane!B3,0)</f>
        <v>BEI 2014</v>
      </c>
      <c r="B14" s="38">
        <f>B3</f>
        <v>110099</v>
      </c>
      <c r="C14" s="25" t="s">
        <v>2</v>
      </c>
      <c r="E14" s="5"/>
      <c r="F14" s="3"/>
      <c r="G14" s="3"/>
    </row>
    <row r="15" spans="1:15" ht="27" customHeight="1">
      <c r="A15" s="8" t="s">
        <v>4</v>
      </c>
      <c r="B15" s="38">
        <f>B5</f>
        <v>109374.34</v>
      </c>
      <c r="C15" s="25" t="s">
        <v>2</v>
      </c>
      <c r="F15" s="36"/>
    </row>
    <row r="16" spans="1:15" ht="27.75" customHeight="1">
      <c r="A16" s="42" t="str">
        <f>"produkcja OZE "&amp;TEXT(Dane!B3,0)</f>
        <v>produkcja OZE 2014</v>
      </c>
      <c r="B16" s="38">
        <f>Dane!B12</f>
        <v>50107.62</v>
      </c>
      <c r="C16" s="25" t="s">
        <v>2</v>
      </c>
    </row>
    <row r="17" spans="1:3" ht="27.75" customHeight="1">
      <c r="A17" s="34" t="s">
        <v>216</v>
      </c>
      <c r="B17" s="38">
        <f>B16+'Działania ujęte w PGN'!A7</f>
        <v>56148.08</v>
      </c>
      <c r="C17" s="25" t="s">
        <v>2</v>
      </c>
    </row>
    <row r="18" spans="1:3" ht="27.75" customHeight="1">
      <c r="A18" s="42" t="str">
        <f>"udział OZE "&amp;TEXT(Dane!B3,0)</f>
        <v>udział OZE 2014</v>
      </c>
      <c r="B18" s="39">
        <f>(B16*100)/B14</f>
        <v>45.511421538796903</v>
      </c>
      <c r="C18" s="32" t="s">
        <v>0</v>
      </c>
    </row>
    <row r="19" spans="1:3" ht="27.75" customHeight="1">
      <c r="A19" s="34" t="s">
        <v>217</v>
      </c>
      <c r="B19" s="39">
        <f>(B17*100)/B15</f>
        <v>51.335697202835696</v>
      </c>
      <c r="C19" s="32" t="s">
        <v>0</v>
      </c>
    </row>
    <row r="20" spans="1:3" ht="60" customHeight="1">
      <c r="A20" s="35" t="s">
        <v>218</v>
      </c>
      <c r="B20" s="39">
        <f>B19-B18</f>
        <v>5.8242756640387938</v>
      </c>
      <c r="C20" s="32" t="s">
        <v>0</v>
      </c>
    </row>
  </sheetData>
  <sheetProtection password="DB23" sheet="1" objects="1" scenarios="1"/>
  <mergeCells count="3">
    <mergeCell ref="A1:C1"/>
    <mergeCell ref="A7:C7"/>
    <mergeCell ref="A13:C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activeCell="A10" sqref="A10:C10"/>
    </sheetView>
  </sheetViews>
  <sheetFormatPr defaultColWidth="0" defaultRowHeight="14" zeroHeight="1"/>
  <cols>
    <col min="1" max="1" width="44.58203125" customWidth="1"/>
    <col min="2" max="2" width="12.5" customWidth="1"/>
    <col min="3" max="3" width="14.33203125" customWidth="1"/>
    <col min="4" max="4" width="0" hidden="1" customWidth="1"/>
    <col min="5" max="16384" width="9" hidden="1"/>
  </cols>
  <sheetData>
    <row r="1" spans="1:4" ht="24.75" customHeight="1">
      <c r="A1" s="85" t="s">
        <v>209</v>
      </c>
      <c r="B1" s="85"/>
      <c r="C1" s="85"/>
    </row>
    <row r="2" spans="1:4" ht="33.75" customHeight="1">
      <c r="A2" s="50" t="s">
        <v>197</v>
      </c>
      <c r="B2" s="43">
        <f>'Zbiorcze wyniki'!B4</f>
        <v>15509.59</v>
      </c>
      <c r="C2" s="51" t="s">
        <v>2</v>
      </c>
    </row>
    <row r="3" spans="1:4" ht="32.25" customHeight="1">
      <c r="A3" s="45" t="str">
        <f>"Wskaźnik redukcji zużycia energii finalnej w stosunku do " &amp; TEXT(Dane!B3,0) &amp; " r."</f>
        <v>Wskaźnik redukcji zużycia energii finalnej w stosunku do 2014 r.</v>
      </c>
      <c r="B3" s="44">
        <f>ROUND('Zbiorcze wyniki'!B6,2)</f>
        <v>0.66</v>
      </c>
      <c r="C3" s="51" t="s">
        <v>0</v>
      </c>
      <c r="D3" s="23"/>
    </row>
    <row r="4" spans="1:4" ht="30" customHeight="1">
      <c r="A4" s="50" t="s">
        <v>198</v>
      </c>
      <c r="B4" s="43">
        <f>'Zbiorcze wyniki'!B10</f>
        <v>3552.3</v>
      </c>
      <c r="C4" s="51" t="s">
        <v>203</v>
      </c>
    </row>
    <row r="5" spans="1:4" ht="28.5" customHeight="1">
      <c r="A5" s="45" t="str">
        <f>"Wskaźnik redukcji emisji CO2 w stosunku do " &amp; TEXT(Dane!B3,0)&amp; " r."</f>
        <v>Wskaźnik redukcji emisji CO2 w stosunku do 2014 r.</v>
      </c>
      <c r="B5" s="44">
        <f>ROUND('Zbiorcze wyniki'!B12,2)</f>
        <v>12.4</v>
      </c>
      <c r="C5" s="51" t="s">
        <v>0</v>
      </c>
    </row>
    <row r="6" spans="1:4" ht="28">
      <c r="A6" s="45" t="s">
        <v>219</v>
      </c>
      <c r="B6" s="43">
        <f>'Działania ujęte w PGN'!A7</f>
        <v>6040.46</v>
      </c>
      <c r="C6" s="51" t="s">
        <v>2</v>
      </c>
    </row>
    <row r="7" spans="1:4" ht="47.25" customHeight="1">
      <c r="A7" s="45" t="s">
        <v>218</v>
      </c>
      <c r="B7" s="44">
        <f>ROUND('Zbiorcze wyniki'!B19-'Zbiorcze wyniki'!B18,2)</f>
        <v>5.82</v>
      </c>
      <c r="C7" s="51" t="s">
        <v>0</v>
      </c>
    </row>
    <row r="8" spans="1:4">
      <c r="A8" s="52"/>
      <c r="B8" s="52"/>
      <c r="C8" s="52"/>
    </row>
    <row r="9" spans="1:4" ht="27.75" customHeight="1">
      <c r="A9" s="84" t="s">
        <v>223</v>
      </c>
      <c r="B9" s="84"/>
      <c r="C9" s="84"/>
    </row>
    <row r="10" spans="1:4" ht="57" customHeight="1">
      <c r="A10" s="83" t="str">
        <f>IF(OR((AND(B3&gt;0,B5&gt;0,B7&gt;0)),(AND(B3&gt;0,B5=0,B7=0)),(AND(B3&gt;0,B5=0,B7&gt;0)),(AND(B3&gt;0,B5&gt;0,B7=0)),(AND(B3=0,B5&gt;0,B7=0)),(AND(B3=0,B5=0,B7&gt;0)),(AND(B3=0,B5&gt;0,B7&gt;0))),"Plan Gospodarki Niskoemisyjnej Gminy "&amp;TEXT(Dane!B2,0)&amp;" spełnia założenia główne :)",IF(AND(B3=0,B5=0,B7=0),"Plan Gospodarki Niskoemisyjnej "&amp;TEXT(Dane!B2,0)&amp;"spełnia założenia główne - zeroemisyjny przyrost gospodarczy","Plan Gospodarki Niskoemisyjnej Gminy "&amp;TEXT(Dane!B2,0)&amp;"nie spełnia założeń głównych !"))</f>
        <v>Plan Gospodarki Niskoemisyjnej Gminy Będzin  spełnia założenia główne :)</v>
      </c>
      <c r="B10" s="83"/>
      <c r="C10" s="83"/>
    </row>
    <row r="11" spans="1:4" hidden="1">
      <c r="A11" s="22"/>
      <c r="B11" s="7"/>
    </row>
    <row r="12" spans="1:4" hidden="1">
      <c r="A12" s="22"/>
      <c r="B12" s="7"/>
    </row>
    <row r="13" spans="1:4" hidden="1">
      <c r="A13" s="22"/>
      <c r="B13" s="7"/>
    </row>
    <row r="14" spans="1:4" hidden="1">
      <c r="A14" s="22"/>
      <c r="B14" s="7"/>
    </row>
    <row r="15" spans="1:4" hidden="1">
      <c r="A15" s="18"/>
      <c r="B15" s="7"/>
    </row>
    <row r="16" spans="1:4" hidden="1">
      <c r="A16" s="18"/>
      <c r="B16" s="7"/>
    </row>
    <row r="17" spans="1:2" hidden="1">
      <c r="A17" s="19"/>
      <c r="B17" s="7"/>
    </row>
    <row r="18" spans="1:2" hidden="1">
      <c r="A18" s="22"/>
      <c r="B18" s="7"/>
    </row>
    <row r="19" spans="1:2" hidden="1">
      <c r="A19" s="7"/>
      <c r="B19" s="7"/>
    </row>
    <row r="20" spans="1:2" hidden="1">
      <c r="A20" s="22"/>
      <c r="B20" s="7"/>
    </row>
    <row r="21" spans="1:2" hidden="1">
      <c r="A21" s="7"/>
      <c r="B21" s="7"/>
    </row>
    <row r="22" spans="1:2" hidden="1">
      <c r="A22" s="20"/>
      <c r="B22" s="7"/>
    </row>
    <row r="23" spans="1:2" hidden="1">
      <c r="A23" s="20"/>
      <c r="B23" s="7"/>
    </row>
    <row r="24" spans="1:2" hidden="1">
      <c r="A24" s="21"/>
      <c r="B24" s="7"/>
    </row>
  </sheetData>
  <sheetProtection password="C723" sheet="1" objects="1" scenarios="1" formatCells="0" formatColumns="0" formatRows="0" insertColumns="0" insertRows="0" insertHyperlinks="0" deleteColumns="0" deleteRows="0" sort="0" autoFilter="0" pivotTables="0"/>
  <mergeCells count="3">
    <mergeCell ref="A10:C10"/>
    <mergeCell ref="A9:C9"/>
    <mergeCell ref="A1:C1"/>
  </mergeCells>
  <conditionalFormatting sqref="A10:C10">
    <cfRule type="expression" dxfId="1" priority="2">
      <formula>OR((AND(B3&gt;0,B5&gt;0,B7&gt;0)),(AND(B3&gt;0,B5=0,B7=0)),(AND(B3=0,B5&gt;0,B7&gt;0)),(AND(B3&gt;0,B5=0,B7&gt;0)),(AND(B3&gt;0,B5&gt;0,B7=0)),(AND(B3=0,B5&gt;0,B7=0)),(AND(B3=0,B5=0,B7&gt;0)))</formula>
    </cfRule>
    <cfRule type="expression" dxfId="0" priority="1">
      <formula xml:space="preserve"> AND(B3=0,B5=0,B7=0)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D8" sqref="D8"/>
    </sheetView>
  </sheetViews>
  <sheetFormatPr defaultRowHeight="14"/>
  <cols>
    <col min="1" max="1" width="12.25" bestFit="1" customWidth="1"/>
    <col min="2" max="2" width="9.75" customWidth="1"/>
    <col min="3" max="3" width="13.58203125" customWidth="1"/>
    <col min="4" max="4" width="11.08203125" customWidth="1"/>
    <col min="5" max="5" width="12.25" bestFit="1" customWidth="1"/>
    <col min="6" max="6" width="9.75" customWidth="1"/>
    <col min="7" max="7" width="8.25" bestFit="1" customWidth="1"/>
    <col min="8" max="8" width="10.58203125" customWidth="1"/>
    <col min="9" max="9" width="9.83203125" bestFit="1" customWidth="1"/>
    <col min="10" max="10" width="10.25" bestFit="1" customWidth="1"/>
    <col min="11" max="11" width="11" bestFit="1" customWidth="1"/>
    <col min="12" max="12" width="11" customWidth="1"/>
    <col min="14" max="14" width="9.75" bestFit="1" customWidth="1"/>
    <col min="15" max="15" width="11.33203125" bestFit="1" customWidth="1"/>
    <col min="16" max="16" width="11.75" bestFit="1" customWidth="1"/>
    <col min="17" max="17" width="16.33203125" customWidth="1"/>
    <col min="18" max="18" width="17.58203125" customWidth="1"/>
    <col min="19" max="19" width="14.75" customWidth="1"/>
    <col min="21" max="21" width="12.25" customWidth="1"/>
    <col min="23" max="23" width="11" customWidth="1"/>
    <col min="24" max="24" width="13.33203125" customWidth="1"/>
    <col min="25" max="25" width="13.75" customWidth="1"/>
    <col min="26" max="26" width="9.83203125" customWidth="1"/>
  </cols>
  <sheetData>
    <row r="1" spans="1:20" ht="26">
      <c r="A1" s="9" t="s">
        <v>78</v>
      </c>
      <c r="B1" s="9" t="s">
        <v>10</v>
      </c>
      <c r="C1" s="10" t="s">
        <v>151</v>
      </c>
      <c r="D1" s="9" t="s">
        <v>11</v>
      </c>
      <c r="E1" s="9" t="s">
        <v>108</v>
      </c>
      <c r="F1" s="9" t="s">
        <v>53</v>
      </c>
      <c r="G1" s="9" t="s">
        <v>109</v>
      </c>
      <c r="H1" s="9" t="s">
        <v>107</v>
      </c>
      <c r="I1" s="10" t="s">
        <v>150</v>
      </c>
      <c r="J1" s="9" t="s">
        <v>76</v>
      </c>
      <c r="K1" s="9" t="s">
        <v>149</v>
      </c>
      <c r="L1" s="9" t="s">
        <v>147</v>
      </c>
      <c r="M1" s="10" t="s">
        <v>152</v>
      </c>
      <c r="N1" s="9" t="s">
        <v>54</v>
      </c>
      <c r="O1" s="9" t="s">
        <v>148</v>
      </c>
      <c r="P1" s="9" t="s">
        <v>77</v>
      </c>
      <c r="Q1" s="9" t="s">
        <v>12</v>
      </c>
      <c r="R1" s="10" t="s">
        <v>194</v>
      </c>
      <c r="T1">
        <v>1990</v>
      </c>
    </row>
    <row r="2" spans="1:20" ht="37.5">
      <c r="A2" s="11" t="s">
        <v>81</v>
      </c>
      <c r="B2" s="13" t="s">
        <v>13</v>
      </c>
      <c r="C2" s="13" t="s">
        <v>157</v>
      </c>
      <c r="D2" s="13" t="s">
        <v>14</v>
      </c>
      <c r="E2" s="13" t="s">
        <v>111</v>
      </c>
      <c r="F2" s="13" t="s">
        <v>55</v>
      </c>
      <c r="G2" s="13" t="s">
        <v>112</v>
      </c>
      <c r="H2" s="13" t="s">
        <v>110</v>
      </c>
      <c r="I2" s="13" t="s">
        <v>156</v>
      </c>
      <c r="J2" s="11" t="s">
        <v>83</v>
      </c>
      <c r="K2" s="13" t="s">
        <v>155</v>
      </c>
      <c r="L2" s="13" t="s">
        <v>153</v>
      </c>
      <c r="M2" s="13" t="s">
        <v>158</v>
      </c>
      <c r="N2" s="13" t="s">
        <v>56</v>
      </c>
      <c r="O2" s="13" t="s">
        <v>154</v>
      </c>
      <c r="P2" s="11" t="s">
        <v>88</v>
      </c>
      <c r="Q2" s="13" t="s">
        <v>15</v>
      </c>
      <c r="R2" s="13" t="s">
        <v>16</v>
      </c>
      <c r="T2">
        <v>1991</v>
      </c>
    </row>
    <row r="3" spans="1:20" ht="25">
      <c r="A3" s="11" t="s">
        <v>93</v>
      </c>
      <c r="B3" s="13" t="s">
        <v>17</v>
      </c>
      <c r="C3" s="13" t="s">
        <v>164</v>
      </c>
      <c r="D3" s="13" t="s">
        <v>18</v>
      </c>
      <c r="E3" s="13" t="s">
        <v>115</v>
      </c>
      <c r="F3" s="13" t="s">
        <v>58</v>
      </c>
      <c r="G3" s="13" t="s">
        <v>116</v>
      </c>
      <c r="H3" s="13" t="s">
        <v>114</v>
      </c>
      <c r="I3" s="13" t="s">
        <v>163</v>
      </c>
      <c r="J3" s="11" t="s">
        <v>79</v>
      </c>
      <c r="K3" s="13" t="s">
        <v>162</v>
      </c>
      <c r="L3" s="13" t="s">
        <v>160</v>
      </c>
      <c r="M3" s="13" t="s">
        <v>165</v>
      </c>
      <c r="N3" s="13" t="s">
        <v>59</v>
      </c>
      <c r="O3" s="13" t="s">
        <v>161</v>
      </c>
      <c r="P3" s="11" t="s">
        <v>92</v>
      </c>
      <c r="Q3" s="13" t="s">
        <v>19</v>
      </c>
      <c r="R3" s="13" t="s">
        <v>57</v>
      </c>
      <c r="T3">
        <v>1992</v>
      </c>
    </row>
    <row r="4" spans="1:20" ht="25">
      <c r="A4" s="11" t="s">
        <v>85</v>
      </c>
      <c r="B4" s="13" t="s">
        <v>21</v>
      </c>
      <c r="C4" s="13" t="s">
        <v>171</v>
      </c>
      <c r="D4" s="13" t="s">
        <v>22</v>
      </c>
      <c r="E4" s="13" t="s">
        <v>119</v>
      </c>
      <c r="F4" s="13" t="s">
        <v>61</v>
      </c>
      <c r="G4" s="13" t="s">
        <v>120</v>
      </c>
      <c r="H4" s="13" t="s">
        <v>118</v>
      </c>
      <c r="I4" s="13" t="s">
        <v>170</v>
      </c>
      <c r="J4" s="11" t="s">
        <v>87</v>
      </c>
      <c r="K4" s="13" t="s">
        <v>169</v>
      </c>
      <c r="L4" s="13" t="s">
        <v>167</v>
      </c>
      <c r="M4" s="13" t="s">
        <v>172</v>
      </c>
      <c r="N4" s="13" t="s">
        <v>62</v>
      </c>
      <c r="O4" s="13" t="s">
        <v>168</v>
      </c>
      <c r="P4" s="11" t="s">
        <v>96</v>
      </c>
      <c r="Q4" s="13" t="s">
        <v>23</v>
      </c>
      <c r="R4" s="13" t="s">
        <v>113</v>
      </c>
      <c r="T4">
        <v>1993</v>
      </c>
    </row>
    <row r="5" spans="1:20" ht="25">
      <c r="A5" s="11" t="s">
        <v>97</v>
      </c>
      <c r="B5" s="13" t="s">
        <v>25</v>
      </c>
      <c r="C5" s="13" t="s">
        <v>178</v>
      </c>
      <c r="D5" s="13" t="s">
        <v>26</v>
      </c>
      <c r="E5" s="13" t="s">
        <v>123</v>
      </c>
      <c r="F5" s="13" t="s">
        <v>64</v>
      </c>
      <c r="G5" s="13" t="s">
        <v>124</v>
      </c>
      <c r="H5" s="13" t="s">
        <v>122</v>
      </c>
      <c r="I5" s="13" t="s">
        <v>177</v>
      </c>
      <c r="J5" s="11" t="s">
        <v>91</v>
      </c>
      <c r="K5" s="13" t="s">
        <v>176</v>
      </c>
      <c r="L5" s="13" t="s">
        <v>174</v>
      </c>
      <c r="M5" s="13" t="s">
        <v>179</v>
      </c>
      <c r="N5" s="13" t="s">
        <v>65</v>
      </c>
      <c r="O5" s="13" t="s">
        <v>175</v>
      </c>
      <c r="P5" s="11" t="s">
        <v>99</v>
      </c>
      <c r="Q5" s="13" t="s">
        <v>27</v>
      </c>
      <c r="R5" s="13" t="s">
        <v>117</v>
      </c>
      <c r="T5">
        <v>1994</v>
      </c>
    </row>
    <row r="6" spans="1:20">
      <c r="A6" s="11" t="s">
        <v>100</v>
      </c>
      <c r="B6" s="13" t="s">
        <v>28</v>
      </c>
      <c r="C6" s="13" t="s">
        <v>184</v>
      </c>
      <c r="D6" s="13" t="s">
        <v>29</v>
      </c>
      <c r="E6" s="13" t="s">
        <v>127</v>
      </c>
      <c r="F6" s="13" t="s">
        <v>67</v>
      </c>
      <c r="G6" s="13" t="s">
        <v>128</v>
      </c>
      <c r="H6" s="13" t="s">
        <v>126</v>
      </c>
      <c r="I6" s="13" t="s">
        <v>183</v>
      </c>
      <c r="J6" s="11" t="s">
        <v>95</v>
      </c>
      <c r="K6" s="13" t="s">
        <v>182</v>
      </c>
      <c r="L6" s="13" t="s">
        <v>180</v>
      </c>
      <c r="M6" s="13" t="s">
        <v>185</v>
      </c>
      <c r="N6" s="13" t="s">
        <v>68</v>
      </c>
      <c r="O6" s="13" t="s">
        <v>181</v>
      </c>
      <c r="P6" s="11" t="s">
        <v>101</v>
      </c>
      <c r="Q6" s="13" t="s">
        <v>30</v>
      </c>
      <c r="R6" s="12" t="s">
        <v>82</v>
      </c>
      <c r="T6">
        <v>1995</v>
      </c>
    </row>
    <row r="7" spans="1:20" ht="25">
      <c r="A7" s="11" t="s">
        <v>102</v>
      </c>
      <c r="B7" s="13" t="s">
        <v>31</v>
      </c>
      <c r="C7" s="4"/>
      <c r="D7" s="13" t="s">
        <v>32</v>
      </c>
      <c r="E7" s="13" t="s">
        <v>130</v>
      </c>
      <c r="F7" s="13" t="s">
        <v>69</v>
      </c>
      <c r="G7" s="13" t="s">
        <v>131</v>
      </c>
      <c r="H7" s="13" t="s">
        <v>129</v>
      </c>
      <c r="I7" s="4"/>
      <c r="J7" s="4"/>
      <c r="K7" s="13" t="s">
        <v>188</v>
      </c>
      <c r="L7" s="13" t="s">
        <v>186</v>
      </c>
      <c r="M7" s="4"/>
      <c r="N7" s="13" t="s">
        <v>70</v>
      </c>
      <c r="O7" s="13" t="s">
        <v>187</v>
      </c>
      <c r="P7" s="11" t="s">
        <v>80</v>
      </c>
      <c r="Q7" s="13" t="s">
        <v>33</v>
      </c>
      <c r="R7" s="13" t="s">
        <v>60</v>
      </c>
      <c r="T7">
        <v>1996</v>
      </c>
    </row>
    <row r="8" spans="1:20" ht="25">
      <c r="A8" s="11" t="s">
        <v>104</v>
      </c>
      <c r="B8" s="13" t="s">
        <v>34</v>
      </c>
      <c r="C8" s="4"/>
      <c r="D8" s="13" t="s">
        <v>35</v>
      </c>
      <c r="E8" s="13" t="s">
        <v>133</v>
      </c>
      <c r="F8" s="13" t="s">
        <v>71</v>
      </c>
      <c r="G8" s="13" t="s">
        <v>134</v>
      </c>
      <c r="H8" s="13" t="s">
        <v>132</v>
      </c>
      <c r="I8" s="4"/>
      <c r="J8" s="4"/>
      <c r="K8" s="4"/>
      <c r="L8" s="13" t="s">
        <v>189</v>
      </c>
      <c r="M8" s="4"/>
      <c r="N8" s="13" t="s">
        <v>72</v>
      </c>
      <c r="O8" s="13" t="s">
        <v>190</v>
      </c>
      <c r="P8" s="11" t="s">
        <v>103</v>
      </c>
      <c r="Q8" s="13" t="s">
        <v>36</v>
      </c>
      <c r="R8" s="13" t="s">
        <v>159</v>
      </c>
      <c r="T8">
        <v>1997</v>
      </c>
    </row>
    <row r="9" spans="1:20">
      <c r="A9" s="11" t="s">
        <v>89</v>
      </c>
      <c r="B9" s="13" t="s">
        <v>37</v>
      </c>
      <c r="C9" s="4"/>
      <c r="D9" s="13" t="s">
        <v>38</v>
      </c>
      <c r="E9" s="13" t="s">
        <v>136</v>
      </c>
      <c r="F9" s="13" t="s">
        <v>73</v>
      </c>
      <c r="G9" s="13" t="s">
        <v>137</v>
      </c>
      <c r="H9" s="13" t="s">
        <v>135</v>
      </c>
      <c r="I9" s="4"/>
      <c r="J9" s="4"/>
      <c r="K9" s="4"/>
      <c r="L9" s="13" t="s">
        <v>191</v>
      </c>
      <c r="M9" s="4"/>
      <c r="N9" s="13" t="s">
        <v>74</v>
      </c>
      <c r="O9" s="13" t="s">
        <v>192</v>
      </c>
      <c r="P9" s="11" t="s">
        <v>105</v>
      </c>
      <c r="Q9" s="13" t="s">
        <v>39</v>
      </c>
      <c r="R9" s="11" t="s">
        <v>86</v>
      </c>
      <c r="T9">
        <v>1998</v>
      </c>
    </row>
    <row r="10" spans="1:20" ht="25">
      <c r="A10" s="4"/>
      <c r="B10" s="13" t="s">
        <v>40</v>
      </c>
      <c r="C10" s="4"/>
      <c r="D10" s="13" t="s">
        <v>41</v>
      </c>
      <c r="E10" s="13" t="s">
        <v>138</v>
      </c>
      <c r="F10" s="4"/>
      <c r="G10" s="13" t="s">
        <v>139</v>
      </c>
      <c r="H10" s="4"/>
      <c r="I10" s="4"/>
      <c r="J10" s="4"/>
      <c r="K10" s="4"/>
      <c r="L10" s="4"/>
      <c r="M10" s="4"/>
      <c r="N10" s="13" t="s">
        <v>75</v>
      </c>
      <c r="O10" s="13" t="s">
        <v>193</v>
      </c>
      <c r="P10" s="11" t="s">
        <v>84</v>
      </c>
      <c r="Q10" s="13" t="s">
        <v>42</v>
      </c>
      <c r="R10" s="13" t="s">
        <v>20</v>
      </c>
      <c r="T10">
        <v>1999</v>
      </c>
    </row>
    <row r="11" spans="1:20">
      <c r="A11" s="4"/>
      <c r="B11" s="13" t="s">
        <v>43</v>
      </c>
      <c r="C11" s="4"/>
      <c r="D11" s="13" t="s">
        <v>44</v>
      </c>
      <c r="E11" s="13" t="s">
        <v>140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11" t="s">
        <v>106</v>
      </c>
      <c r="Q11" s="13" t="s">
        <v>45</v>
      </c>
      <c r="R11" s="11" t="s">
        <v>98</v>
      </c>
      <c r="T11">
        <v>2000</v>
      </c>
    </row>
    <row r="12" spans="1:20">
      <c r="A12" s="4"/>
      <c r="B12" s="4"/>
      <c r="C12" s="4"/>
      <c r="D12" s="13" t="s">
        <v>46</v>
      </c>
      <c r="E12" s="13" t="s">
        <v>141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3" t="s">
        <v>47</v>
      </c>
      <c r="R12" s="13" t="s">
        <v>63</v>
      </c>
      <c r="T12">
        <v>2001</v>
      </c>
    </row>
    <row r="13" spans="1:20">
      <c r="A13" s="4"/>
      <c r="B13" s="4"/>
      <c r="C13" s="4"/>
      <c r="D13" s="13" t="s">
        <v>48</v>
      </c>
      <c r="E13" s="13" t="s">
        <v>142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3" t="s">
        <v>49</v>
      </c>
      <c r="R13" s="13" t="s">
        <v>24</v>
      </c>
      <c r="T13">
        <v>2002</v>
      </c>
    </row>
    <row r="14" spans="1:20">
      <c r="A14" s="4"/>
      <c r="B14" s="4"/>
      <c r="C14" s="4"/>
      <c r="D14" s="4"/>
      <c r="E14" s="13" t="s">
        <v>143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3" t="s">
        <v>50</v>
      </c>
      <c r="R14" s="13" t="s">
        <v>166</v>
      </c>
      <c r="T14">
        <v>2003</v>
      </c>
    </row>
    <row r="15" spans="1:20">
      <c r="A15" s="4"/>
      <c r="B15" s="4"/>
      <c r="C15" s="4"/>
      <c r="D15" s="4"/>
      <c r="E15" s="13" t="s">
        <v>144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3" t="s">
        <v>51</v>
      </c>
      <c r="R15" s="13" t="s">
        <v>121</v>
      </c>
      <c r="T15">
        <v>2004</v>
      </c>
    </row>
    <row r="16" spans="1:20">
      <c r="A16" s="4"/>
      <c r="B16" s="4"/>
      <c r="C16" s="4"/>
      <c r="D16" s="4"/>
      <c r="E16" s="13" t="s">
        <v>145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3" t="s">
        <v>52</v>
      </c>
      <c r="R16" s="11" t="s">
        <v>90</v>
      </c>
      <c r="T16">
        <v>2005</v>
      </c>
    </row>
    <row r="17" spans="1:20">
      <c r="A17" s="4"/>
      <c r="B17" s="4"/>
      <c r="C17" s="4"/>
      <c r="D17" s="4"/>
      <c r="E17" s="13" t="s">
        <v>146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3" t="s">
        <v>125</v>
      </c>
      <c r="T17">
        <v>2006</v>
      </c>
    </row>
    <row r="18" spans="1:2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1" t="s">
        <v>94</v>
      </c>
      <c r="T18">
        <v>2007</v>
      </c>
    </row>
    <row r="19" spans="1:20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3" t="s">
        <v>66</v>
      </c>
      <c r="T19">
        <v>2008</v>
      </c>
    </row>
    <row r="20" spans="1: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  <c r="M20" s="4"/>
      <c r="N20" s="4"/>
      <c r="O20" s="4"/>
      <c r="P20" s="4"/>
      <c r="Q20" s="4"/>
      <c r="R20" s="13" t="s">
        <v>173</v>
      </c>
      <c r="S20" s="5"/>
      <c r="T20">
        <v>2009</v>
      </c>
    </row>
    <row r="21" spans="1:20">
      <c r="T21">
        <v>2010</v>
      </c>
    </row>
    <row r="22" spans="1:20">
      <c r="T22">
        <v>2011</v>
      </c>
    </row>
    <row r="23" spans="1:20">
      <c r="A23" s="16"/>
      <c r="B23" s="14"/>
      <c r="T23">
        <v>2012</v>
      </c>
    </row>
    <row r="24" spans="1:20">
      <c r="A24" s="16"/>
      <c r="B24" s="14"/>
      <c r="T24">
        <v>2013</v>
      </c>
    </row>
    <row r="25" spans="1:20">
      <c r="A25" s="17"/>
      <c r="B25" s="15"/>
      <c r="T25">
        <v>2014</v>
      </c>
    </row>
    <row r="26" spans="1:20">
      <c r="A26" s="16"/>
      <c r="B26" s="14"/>
      <c r="T26">
        <v>2015</v>
      </c>
    </row>
    <row r="27" spans="1:20">
      <c r="A27" s="16"/>
      <c r="B27" s="14"/>
      <c r="T27">
        <v>2016</v>
      </c>
    </row>
    <row r="28" spans="1:20">
      <c r="A28" s="16"/>
      <c r="B28" s="14"/>
      <c r="T28">
        <v>2017</v>
      </c>
    </row>
    <row r="29" spans="1:20">
      <c r="A29" s="16"/>
      <c r="B29" s="14"/>
      <c r="T29">
        <v>2018</v>
      </c>
    </row>
    <row r="30" spans="1:20">
      <c r="A30" s="16"/>
      <c r="B30" s="14"/>
      <c r="T30">
        <v>2019</v>
      </c>
    </row>
    <row r="31" spans="1:20">
      <c r="A31" s="17"/>
      <c r="B31" s="15"/>
      <c r="T31">
        <v>2020</v>
      </c>
    </row>
    <row r="32" spans="1:20">
      <c r="A32" s="17"/>
      <c r="B32" s="15"/>
    </row>
    <row r="33" spans="1:2">
      <c r="A33" s="16"/>
      <c r="B33" s="14"/>
    </row>
    <row r="34" spans="1:2">
      <c r="A34" s="16"/>
      <c r="B34" s="14"/>
    </row>
    <row r="35" spans="1:2">
      <c r="A35" s="16"/>
      <c r="B35" s="14"/>
    </row>
    <row r="36" spans="1:2">
      <c r="A36" s="17"/>
      <c r="B36" s="15"/>
    </row>
    <row r="37" spans="1:2">
      <c r="A37" s="16"/>
      <c r="B37" s="14"/>
    </row>
    <row r="38" spans="1:2">
      <c r="A38" s="16"/>
      <c r="B38" s="14"/>
    </row>
    <row r="39" spans="1:2">
      <c r="A39" s="16"/>
      <c r="B39" s="14"/>
    </row>
    <row r="40" spans="1:2">
      <c r="A40" s="16"/>
      <c r="B40" s="14"/>
    </row>
    <row r="41" spans="1:2">
      <c r="A41" s="2"/>
    </row>
  </sheetData>
  <sheetProtection password="C32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 </vt:lpstr>
      <vt:lpstr>Dane</vt:lpstr>
      <vt:lpstr>Działania ujęte w PGN</vt:lpstr>
      <vt:lpstr>Zbiorcze wyniki</vt:lpstr>
      <vt:lpstr>Ocena PGN</vt:lpstr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lbalion</dc:creator>
  <cp:lastModifiedBy>48694522645</cp:lastModifiedBy>
  <cp:lastPrinted>2016-04-13T08:51:34Z</cp:lastPrinted>
  <dcterms:created xsi:type="dcterms:W3CDTF">2015-11-10T10:40:05Z</dcterms:created>
  <dcterms:modified xsi:type="dcterms:W3CDTF">2023-03-27T13:09:32Z</dcterms:modified>
</cp:coreProperties>
</file>